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3680" windowHeight="13260" activeTab="0"/>
  </bookViews>
  <sheets>
    <sheet name="1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<sst xmlns="http://schemas.openxmlformats.org/spreadsheetml/2006/main" count="56" uniqueCount="44">
  <si>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005 North Central Jurisdiction of the UMC</t>
  </si>
  <si>
    <t>Acct # Description</t>
  </si>
  <si>
    <t>INCOME</t>
  </si>
  <si>
    <t>40100 Apportionments</t>
  </si>
  <si>
    <t>41100 Special Missions</t>
  </si>
  <si>
    <t>42100 Interest Income - Merrill Lynch</t>
  </si>
  <si>
    <t>42200 Interest Income - Credit Union</t>
  </si>
  <si>
    <t>49900 Miscellaneous Income</t>
  </si>
  <si>
    <t>TOTAL INCOME</t>
  </si>
  <si>
    <t>EXPENSES</t>
  </si>
  <si>
    <t>51100 Jurisdictional Conference Expense</t>
  </si>
  <si>
    <t>51300 Jurisdictional Conference Secretary</t>
  </si>
  <si>
    <t>51400 Jurisdictional Conference Treasurer</t>
  </si>
  <si>
    <t>51500 Jurisdictional Court of Appeals</t>
  </si>
  <si>
    <t>52100 Mission Council</t>
  </si>
  <si>
    <t>52150 Fellowship of Mission Secretaries</t>
  </si>
  <si>
    <t>52200 Committee on Episcopacy</t>
  </si>
  <si>
    <t>52300 Archives &amp; History</t>
  </si>
  <si>
    <t>52400 Ruben Job Center</t>
  </si>
  <si>
    <t>52600 Volunteers in Mission</t>
  </si>
  <si>
    <t>53300 Hispanic Ministry Center of the NCJ</t>
  </si>
  <si>
    <t>53350 Hispanic Caucus</t>
  </si>
  <si>
    <t>53400 Native American Ministry</t>
  </si>
  <si>
    <t>53450 Native American IC NE Region</t>
  </si>
  <si>
    <t>54100 Youth Ministry</t>
  </si>
  <si>
    <t>55100 Religion and Race</t>
  </si>
  <si>
    <t>56100 Continuing Consultation - Exec. Committee</t>
  </si>
  <si>
    <t>57100 Midwest Mission Distribution Center</t>
  </si>
  <si>
    <t>58100 General Conf. Expense for Host A/C</t>
  </si>
  <si>
    <t>58200 Jurisdictional Conf. Expense for Host A/C</t>
  </si>
  <si>
    <t>59100 Transitional Assistance - MN/Dakotas</t>
  </si>
  <si>
    <t>TOTAL EXPENSES</t>
  </si>
  <si>
    <t>TOTAL CHANGE IN NET ASSETS</t>
  </si>
  <si>
    <t>54150 Asian American Fellowship</t>
  </si>
  <si>
    <t>Budget 2013-2016</t>
  </si>
  <si>
    <t>52500 Town &amp; Country Network</t>
  </si>
  <si>
    <t>52550 Urban Network</t>
  </si>
  <si>
    <t>59900 Ethnic, Supportive &amp; Emerging Ministries</t>
  </si>
  <si>
    <t>*</t>
  </si>
  <si>
    <t>Budget 2017-2020</t>
  </si>
  <si>
    <t>* Eligible for Block Grants</t>
  </si>
  <si>
    <t>53100 Korean Ministries</t>
  </si>
  <si>
    <t>Quadrennial Budgets</t>
  </si>
  <si>
    <t>Budget 2008-2012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</si>
</sst>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3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10">
      <alignment/>
      <protection/>
    </xf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3" fillId="0" borderId="0" xfId="49" applyBorder="1">
      <alignment/>
      <protection/>
    </xf>
    <xf numFmtId="8" fontId="23" fillId="0" borderId="0" xfId="49" applyNumberFormat="1" applyBorder="1">
      <alignment/>
      <protection/>
    </xf>
    <xf numFmtId="0" fontId="0" fillId="0" borderId="0" xfId="0" applyBorder="1" applyAlignment="1">
      <alignment/>
    </xf>
    <xf numFmtId="0" fontId="23" fillId="0" borderId="0" xfId="62" applyBorder="1">
      <alignment/>
      <protection/>
    </xf>
    <xf numFmtId="0" fontId="23" fillId="0" borderId="0" xfId="42" applyBorder="1">
      <alignment wrapText="1"/>
      <protection/>
    </xf>
    <xf numFmtId="0" fontId="23" fillId="0" borderId="0" xfId="42" applyBorder="1" applyAlignment="1">
      <alignment horizontal="center" wrapText="1"/>
      <protection/>
    </xf>
    <xf numFmtId="8" fontId="0" fillId="0" borderId="0" xfId="0" applyNumberFormat="1" applyBorder="1" applyAlignment="1">
      <alignment/>
    </xf>
    <xf numFmtId="8" fontId="23" fillId="0" borderId="0" xfId="62" applyNumberFormat="1" applyBorder="1">
      <alignment/>
      <protection/>
    </xf>
    <xf numFmtId="0" fontId="0" fillId="0" borderId="0" xfId="0" applyFill="1" applyBorder="1" applyAlignment="1">
      <alignment/>
    </xf>
    <xf numFmtId="164" fontId="23" fillId="0" borderId="0" xfId="49" applyNumberFormat="1" applyBorder="1">
      <alignment/>
      <protection/>
    </xf>
    <xf numFmtId="164" fontId="0" fillId="0" borderId="0" xfId="0" applyNumberFormat="1" applyBorder="1" applyAlignment="1">
      <alignment/>
    </xf>
    <xf numFmtId="164" fontId="23" fillId="0" borderId="0" xfId="62" applyNumberFormat="1" applyBorder="1">
      <alignment/>
      <protection/>
    </xf>
    <xf numFmtId="164" fontId="0" fillId="0" borderId="0" xfId="62" applyNumberFormat="1" applyFont="1" applyBorder="1">
      <alignment/>
      <protection/>
    </xf>
    <xf numFmtId="164" fontId="23" fillId="0" borderId="0" xfId="0" applyNumberFormat="1" applyFont="1" applyBorder="1" applyAlignment="1">
      <alignment/>
    </xf>
    <xf numFmtId="8" fontId="23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23" fillId="0" borderId="0" xfId="62" applyFill="1" applyBorder="1">
      <alignment/>
      <protection/>
    </xf>
    <xf numFmtId="8" fontId="23" fillId="0" borderId="0" xfId="42" applyNumberFormat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s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ers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Totals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F5" sqref="F5"/>
    </sheetView>
  </sheetViews>
  <sheetFormatPr defaultColWidth="9.140625" defaultRowHeight="15"/>
  <cols>
    <col min="1" max="1" width="1.7109375" style="3" customWidth="1"/>
    <col min="2" max="2" width="42.140625" style="3" customWidth="1"/>
    <col min="3" max="3" width="14.28125" style="7" customWidth="1"/>
    <col min="4" max="4" width="12.7109375" style="3" bestFit="1" customWidth="1"/>
    <col min="5" max="5" width="12.8515625" style="3" customWidth="1"/>
    <col min="6" max="16384" width="9.140625" style="3" customWidth="1"/>
  </cols>
  <sheetData>
    <row r="1" spans="1:3" s="1" customFormat="1" ht="13.5">
      <c r="A1" s="1" t="s">
        <v>0</v>
      </c>
      <c r="C1" s="2"/>
    </row>
    <row r="2" spans="1:3" s="1" customFormat="1" ht="13.5">
      <c r="A2" s="1" t="s">
        <v>42</v>
      </c>
      <c r="C2" s="2"/>
    </row>
    <row r="3" s="1" customFormat="1" ht="13.5">
      <c r="C3" s="2"/>
    </row>
    <row r="5" spans="2:5" s="5" customFormat="1" ht="27.75">
      <c r="B5" s="6" t="s">
        <v>1</v>
      </c>
      <c r="C5" s="18" t="s">
        <v>43</v>
      </c>
      <c r="D5" s="5" t="s">
        <v>34</v>
      </c>
      <c r="E5" s="5" t="s">
        <v>39</v>
      </c>
    </row>
    <row r="6" ht="4.5" customHeight="1"/>
    <row r="7" spans="2:4" s="1" customFormat="1" ht="13.5">
      <c r="B7" s="1" t="s">
        <v>2</v>
      </c>
      <c r="D7" s="10"/>
    </row>
    <row r="8" spans="2:5" ht="13.5">
      <c r="B8" s="3" t="s">
        <v>3</v>
      </c>
      <c r="C8" s="7">
        <f>230310*4</f>
        <v>921240</v>
      </c>
      <c r="D8" s="11">
        <v>1112300</v>
      </c>
      <c r="E8" s="11">
        <f>E43-250000</f>
        <v>874300</v>
      </c>
    </row>
    <row r="9" spans="2:5" ht="13.5">
      <c r="B9" s="3" t="s">
        <v>4</v>
      </c>
      <c r="C9" s="7">
        <v>0</v>
      </c>
      <c r="D9" s="11"/>
      <c r="E9" s="11"/>
    </row>
    <row r="10" spans="2:5" ht="13.5">
      <c r="B10" s="3" t="s">
        <v>5</v>
      </c>
      <c r="C10" s="7">
        <f>11250*4</f>
        <v>45000</v>
      </c>
      <c r="D10" s="11"/>
      <c r="E10" s="11"/>
    </row>
    <row r="11" spans="2:5" ht="13.5">
      <c r="B11" s="3" t="s">
        <v>6</v>
      </c>
      <c r="C11" s="7">
        <v>0</v>
      </c>
      <c r="D11" s="11"/>
      <c r="E11" s="11"/>
    </row>
    <row r="12" spans="2:5" ht="13.5">
      <c r="B12" s="3" t="s">
        <v>7</v>
      </c>
      <c r="C12" s="7">
        <v>0</v>
      </c>
      <c r="D12" s="11"/>
      <c r="E12" s="11"/>
    </row>
    <row r="13" spans="2:5" s="4" customFormat="1" ht="13.5">
      <c r="B13" s="4" t="s">
        <v>8</v>
      </c>
      <c r="C13" s="8">
        <f>SUM(C8:C12)</f>
        <v>966240</v>
      </c>
      <c r="D13" s="12">
        <f>SUM(D8:D12)</f>
        <v>1112300</v>
      </c>
      <c r="E13" s="12">
        <f>SUM(E8:E12)</f>
        <v>874300</v>
      </c>
    </row>
    <row r="14" spans="4:5" ht="13.5">
      <c r="D14" s="11"/>
      <c r="E14" s="11"/>
    </row>
    <row r="15" spans="4:5" ht="4.5" customHeight="1">
      <c r="D15" s="11"/>
      <c r="E15" s="11"/>
    </row>
    <row r="16" spans="2:5" s="1" customFormat="1" ht="13.5">
      <c r="B16" s="1" t="s">
        <v>9</v>
      </c>
      <c r="D16" s="10"/>
      <c r="E16" s="10"/>
    </row>
    <row r="17" spans="2:5" ht="13.5">
      <c r="B17" s="3" t="s">
        <v>10</v>
      </c>
      <c r="C17" s="7">
        <f>74750*4</f>
        <v>299000</v>
      </c>
      <c r="D17" s="11">
        <v>274000</v>
      </c>
      <c r="E17" s="11">
        <v>274000</v>
      </c>
    </row>
    <row r="18" spans="2:5" ht="13.5">
      <c r="B18" s="3" t="s">
        <v>11</v>
      </c>
      <c r="C18" s="7">
        <f>3125*4</f>
        <v>12500</v>
      </c>
      <c r="D18" s="11">
        <v>12500</v>
      </c>
      <c r="E18" s="11">
        <v>12500</v>
      </c>
    </row>
    <row r="19" spans="2:5" ht="13.5">
      <c r="B19" s="3" t="s">
        <v>12</v>
      </c>
      <c r="C19" s="7">
        <v>12000</v>
      </c>
      <c r="D19" s="11">
        <v>12000</v>
      </c>
      <c r="E19" s="11">
        <v>12000</v>
      </c>
    </row>
    <row r="20" spans="2:5" ht="13.5">
      <c r="B20" s="3" t="s">
        <v>13</v>
      </c>
      <c r="C20" s="7">
        <f>3750*4</f>
        <v>15000</v>
      </c>
      <c r="D20" s="11">
        <v>5000</v>
      </c>
      <c r="E20" s="11">
        <v>5000</v>
      </c>
    </row>
    <row r="21" spans="2:5" ht="13.5">
      <c r="B21" s="3" t="s">
        <v>14</v>
      </c>
      <c r="C21" s="7">
        <f>12250*4</f>
        <v>49000</v>
      </c>
      <c r="D21" s="11">
        <v>40000</v>
      </c>
      <c r="E21" s="11">
        <v>60000</v>
      </c>
    </row>
    <row r="22" spans="2:5" ht="13.5">
      <c r="B22" s="3" t="s">
        <v>15</v>
      </c>
      <c r="C22" s="7">
        <f>250*4</f>
        <v>1000</v>
      </c>
      <c r="D22" s="11">
        <v>0</v>
      </c>
      <c r="E22" s="11">
        <v>0</v>
      </c>
    </row>
    <row r="23" spans="2:5" ht="13.5">
      <c r="B23" s="3" t="s">
        <v>16</v>
      </c>
      <c r="C23" s="7">
        <f>10500*4</f>
        <v>42000</v>
      </c>
      <c r="D23" s="11">
        <v>60000</v>
      </c>
      <c r="E23" s="11">
        <v>60000</v>
      </c>
    </row>
    <row r="24" spans="2:5" ht="13.5">
      <c r="B24" s="3" t="s">
        <v>17</v>
      </c>
      <c r="C24" s="7">
        <f>625*4</f>
        <v>2500</v>
      </c>
      <c r="D24" s="11">
        <v>800</v>
      </c>
      <c r="E24" s="11">
        <v>800</v>
      </c>
    </row>
    <row r="25" spans="2:5" ht="13.5">
      <c r="B25" s="3" t="s">
        <v>18</v>
      </c>
      <c r="C25" s="7">
        <f>24500*4</f>
        <v>98000</v>
      </c>
      <c r="D25" s="11">
        <v>90000</v>
      </c>
      <c r="E25" s="11">
        <v>0</v>
      </c>
    </row>
    <row r="26" spans="2:5" ht="13.5">
      <c r="B26" s="3" t="s">
        <v>35</v>
      </c>
      <c r="C26" s="7">
        <v>12000</v>
      </c>
      <c r="D26" s="11">
        <v>12000</v>
      </c>
      <c r="E26" s="16" t="s">
        <v>38</v>
      </c>
    </row>
    <row r="27" spans="2:5" ht="13.5">
      <c r="B27" s="9" t="s">
        <v>36</v>
      </c>
      <c r="C27" s="7">
        <v>12000</v>
      </c>
      <c r="D27" s="11">
        <v>12000</v>
      </c>
      <c r="E27" s="16" t="s">
        <v>38</v>
      </c>
    </row>
    <row r="28" spans="2:5" ht="13.5">
      <c r="B28" s="3" t="s">
        <v>19</v>
      </c>
      <c r="C28" s="7">
        <f>8000*4</f>
        <v>32000</v>
      </c>
      <c r="D28" s="11">
        <v>25000</v>
      </c>
      <c r="E28" s="16" t="s">
        <v>38</v>
      </c>
    </row>
    <row r="29" spans="2:5" ht="13.5">
      <c r="B29" s="3" t="s">
        <v>41</v>
      </c>
      <c r="C29" s="7">
        <f>43750*4</f>
        <v>175000</v>
      </c>
      <c r="D29" s="11">
        <v>150000</v>
      </c>
      <c r="E29" s="16" t="s">
        <v>38</v>
      </c>
    </row>
    <row r="30" spans="2:5" ht="13.5">
      <c r="B30" s="3" t="s">
        <v>20</v>
      </c>
      <c r="C30" s="7">
        <v>46000</v>
      </c>
      <c r="D30" s="11">
        <v>45000</v>
      </c>
      <c r="E30" s="16" t="s">
        <v>38</v>
      </c>
    </row>
    <row r="31" spans="2:5" ht="13.5">
      <c r="B31" s="3" t="s">
        <v>21</v>
      </c>
      <c r="C31" s="7">
        <v>44000</v>
      </c>
      <c r="D31" s="11">
        <v>44000</v>
      </c>
      <c r="E31" s="16" t="s">
        <v>38</v>
      </c>
    </row>
    <row r="32" spans="2:5" ht="13.5">
      <c r="B32" s="3" t="s">
        <v>22</v>
      </c>
      <c r="C32" s="7">
        <f>8750*4</f>
        <v>35000</v>
      </c>
      <c r="D32" s="11">
        <v>35000</v>
      </c>
      <c r="E32" s="16" t="s">
        <v>38</v>
      </c>
    </row>
    <row r="33" spans="2:5" ht="13.5">
      <c r="B33" s="3" t="s">
        <v>23</v>
      </c>
      <c r="C33" s="7">
        <v>30000</v>
      </c>
      <c r="D33" s="11">
        <v>30000</v>
      </c>
      <c r="E33" s="16" t="s">
        <v>38</v>
      </c>
    </row>
    <row r="34" spans="2:5" ht="13.5">
      <c r="B34" s="3" t="s">
        <v>24</v>
      </c>
      <c r="C34" s="7">
        <v>15000</v>
      </c>
      <c r="D34" s="11">
        <v>15000</v>
      </c>
      <c r="E34" s="16" t="s">
        <v>38</v>
      </c>
    </row>
    <row r="35" spans="2:5" ht="13.5">
      <c r="B35" s="9" t="s">
        <v>33</v>
      </c>
      <c r="C35" s="7">
        <v>40000</v>
      </c>
      <c r="D35" s="11">
        <v>35000</v>
      </c>
      <c r="E35" s="16" t="s">
        <v>38</v>
      </c>
    </row>
    <row r="36" spans="2:5" ht="13.5">
      <c r="B36" s="3" t="s">
        <v>25</v>
      </c>
      <c r="C36" s="7">
        <v>20000</v>
      </c>
      <c r="D36" s="11">
        <v>20000</v>
      </c>
      <c r="E36" s="16" t="s">
        <v>38</v>
      </c>
    </row>
    <row r="37" spans="2:5" ht="13.5">
      <c r="B37" s="3" t="s">
        <v>26</v>
      </c>
      <c r="C37" s="7">
        <v>70000</v>
      </c>
      <c r="D37" s="11">
        <v>70000</v>
      </c>
      <c r="E37" s="16" t="s">
        <v>38</v>
      </c>
    </row>
    <row r="38" spans="2:5" ht="13.5">
      <c r="B38" s="3" t="s">
        <v>27</v>
      </c>
      <c r="C38" s="7">
        <v>5000</v>
      </c>
      <c r="D38" s="11">
        <v>5000</v>
      </c>
      <c r="E38" s="16" t="s">
        <v>38</v>
      </c>
    </row>
    <row r="39" spans="2:5" ht="13.5">
      <c r="B39" s="3" t="s">
        <v>28</v>
      </c>
      <c r="C39" s="7">
        <v>20000</v>
      </c>
      <c r="D39" s="11">
        <v>0</v>
      </c>
      <c r="E39" s="11">
        <v>200000</v>
      </c>
    </row>
    <row r="40" spans="2:5" ht="13.5">
      <c r="B40" s="3" t="s">
        <v>29</v>
      </c>
      <c r="C40" s="7">
        <v>20000</v>
      </c>
      <c r="D40" s="11">
        <v>0</v>
      </c>
      <c r="E40" s="11">
        <v>0</v>
      </c>
    </row>
    <row r="41" spans="2:5" ht="13.5">
      <c r="B41" s="3" t="s">
        <v>30</v>
      </c>
      <c r="C41" s="7">
        <v>40000</v>
      </c>
      <c r="D41" s="11">
        <v>125000</v>
      </c>
      <c r="E41" s="11">
        <v>0</v>
      </c>
    </row>
    <row r="42" spans="2:5" s="4" customFormat="1" ht="13.5">
      <c r="B42" s="3" t="s">
        <v>37</v>
      </c>
      <c r="C42" s="7">
        <v>6000</v>
      </c>
      <c r="D42" s="13">
        <v>0</v>
      </c>
      <c r="E42" s="13">
        <v>500000</v>
      </c>
    </row>
    <row r="43" spans="2:5" ht="13.5">
      <c r="B43" s="4" t="s">
        <v>31</v>
      </c>
      <c r="C43" s="8">
        <f>SUM(C17:C42)</f>
        <v>1153000</v>
      </c>
      <c r="D43" s="14">
        <f>SUM(D17:D42)</f>
        <v>1117300</v>
      </c>
      <c r="E43" s="14">
        <f>SUM(E17:E42)</f>
        <v>1124300</v>
      </c>
    </row>
    <row r="44" spans="2:5" s="4" customFormat="1" ht="13.5">
      <c r="B44" s="3"/>
      <c r="C44" s="7"/>
      <c r="D44" s="12"/>
      <c r="E44" s="12"/>
    </row>
    <row r="45" spans="2:5" ht="13.5">
      <c r="B45" s="4" t="s">
        <v>32</v>
      </c>
      <c r="C45" s="8">
        <f>C13-C43</f>
        <v>-186760</v>
      </c>
      <c r="D45" s="11"/>
      <c r="E45" s="15">
        <f>E13-E43</f>
        <v>-250000</v>
      </c>
    </row>
    <row r="46" ht="13.5">
      <c r="E46" s="11"/>
    </row>
    <row r="47" spans="2:5" ht="13.5">
      <c r="B47" s="17" t="s">
        <v>40</v>
      </c>
      <c r="E47" s="11"/>
    </row>
    <row r="48" ht="13.5">
      <c r="E48" s="11"/>
    </row>
    <row r="49" ht="13.5">
      <c r="E49" s="11"/>
    </row>
    <row r="50" ht="13.5">
      <c r="E50" s="11"/>
    </row>
  </sheetData>
  <sheetProtection/>
  <printOptions/>
  <pageMargins left="0.7" right="0.7" top="0.39" bottom="0.39" header="0.3" footer="0.3"/>
  <pageSetup horizontalDpi="600" verticalDpi="600" orientation="portrait"/>
  <headerFooter alignWithMargins="0">
    <oddFooter>&amp;L1.&amp;R&amp;P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Illinois Great Rivers Conference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ABell</dc:creator>
  <cp:keywords/>
  <dc:description/>
  <cp:lastModifiedBy>Jim Searls</cp:lastModifiedBy>
  <cp:lastPrinted>2016-07-19T13:49:34Z</cp:lastPrinted>
  <dcterms:created xsi:type="dcterms:W3CDTF">2011-09-19T16:17:10Z</dcterms:created>
  <dcterms:modified xsi:type="dcterms:W3CDTF">2016-07-19T13:49:44Z</dcterms:modified>
  <cp:category/>
  <cp:version/>
  <cp:contentType/>
  <cp:contentStatus/>
</cp:coreProperties>
</file>